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8820" activeTab="0"/>
  </bookViews>
  <sheets>
    <sheet name="TE-6170V" sheetId="1" r:id="rId1"/>
    <sheet name="Current" sheetId="2" r:id="rId2"/>
  </sheets>
  <definedNames>
    <definedName name="__123Graph_A" hidden="1">'TE-6170V'!$K$13:$K$13</definedName>
    <definedName name="__123Graph_X" hidden="1">'TE-6170V'!$O$1:$O$1</definedName>
    <definedName name="_Regression_Int" localSheetId="0" hidden="1">1</definedName>
    <definedName name="_xlnm.Print_Area" localSheetId="0">'TE-6170V'!$A$1:$H$36</definedName>
    <definedName name="Print_Area_MI" localSheetId="0">'TE-6170V'!$A$1:$J$30</definedName>
  </definedNames>
  <calcPr fullCalcOnLoad="1"/>
</workbook>
</file>

<file path=xl/sharedStrings.xml><?xml version="1.0" encoding="utf-8"?>
<sst xmlns="http://schemas.openxmlformats.org/spreadsheetml/2006/main" count="73" uniqueCount="53">
  <si>
    <t xml:space="preserve">                                        </t>
  </si>
  <si>
    <t>Tisch</t>
  </si>
  <si>
    <t xml:space="preserve"> </t>
  </si>
  <si>
    <t>Orifice</t>
  </si>
  <si>
    <t>Pf</t>
  </si>
  <si>
    <t>"H2O</t>
  </si>
  <si>
    <t>mm Hg</t>
  </si>
  <si>
    <t>Po/Pa</t>
  </si>
  <si>
    <t>m3/min</t>
  </si>
  <si>
    <t>Diff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</si>
  <si>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</si>
  <si>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</si>
  <si>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</si>
  <si>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</si>
  <si>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</si>
  <si>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>Calibrator Flow (Qa) = 1/Slope*(SQRT(H20*(Ta/Pa))-Intercept)</t>
  </si>
  <si>
    <t>Pressure Ratio (Po/Pa) = 1-Pf/Pa</t>
  </si>
  <si>
    <t>% Difference = (Look Up Flow-Calibrator Flow)/Calibrator Flow*100</t>
  </si>
  <si>
    <t>Location:</t>
  </si>
  <si>
    <t>Date:</t>
  </si>
  <si>
    <t>Sampler:</t>
  </si>
  <si>
    <t>Make:</t>
  </si>
  <si>
    <t>Model:</t>
  </si>
  <si>
    <t>Calibration Orifice</t>
  </si>
  <si>
    <t>Ta (deg K):</t>
  </si>
  <si>
    <t>Ta (deg C):</t>
  </si>
  <si>
    <t>Temp (deg F):</t>
  </si>
  <si>
    <t>Pa (mm Hg):</t>
  </si>
  <si>
    <t>Qa</t>
  </si>
  <si>
    <t>Sampler</t>
  </si>
  <si>
    <t>Look Up</t>
  </si>
  <si>
    <t>Number</t>
  </si>
  <si>
    <t>% of</t>
  </si>
  <si>
    <t>Jim Tisch</t>
  </si>
  <si>
    <t>Run</t>
  </si>
  <si>
    <t>Barometric Press (in Hg):</t>
  </si>
  <si>
    <t>Site Information</t>
  </si>
  <si>
    <t>Cleves Ohio</t>
  </si>
  <si>
    <t>Site ID:</t>
  </si>
  <si>
    <t>Serial No:</t>
  </si>
  <si>
    <t>Tech:</t>
  </si>
  <si>
    <t>Site Conditions</t>
  </si>
  <si>
    <t>Serial#:</t>
  </si>
  <si>
    <t>Calibration Due Date:</t>
  </si>
  <si>
    <t>TE-6070V</t>
  </si>
  <si>
    <t>Calibration Information</t>
  </si>
  <si>
    <t xml:space="preserve">     Calculations</t>
  </si>
  <si>
    <t>NOTE: Ensure calibration orifice has been certified within 12 months of use</t>
  </si>
  <si>
    <t>Tisch Environmental 145 South Miami Ave, Cleves OH 45002 ● 877.263.7610 ● sales@tisch-env.com ●  www.tisch-env.com</t>
  </si>
  <si>
    <t>P6862 PM10</t>
  </si>
  <si>
    <t>TE-5028A</t>
  </si>
  <si>
    <t>Qa Slope:</t>
  </si>
  <si>
    <t>Qa Intercept: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</si>
</sst>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_)"/>
    <numFmt numFmtId="166" formatCode="0_)"/>
    <numFmt numFmtId="167" formatCode="0.000_)"/>
    <numFmt numFmtId="168" formatCode="0.0000_)"/>
    <numFmt numFmtId="169" formatCode="0.000"/>
    <numFmt numFmtId="170" formatCode="0.00000"/>
    <numFmt numFmtId="171" formatCode="mmm\ d\ yyyy"/>
    <numFmt numFmtId="172" formatCode="mmm\ d\,\ yyyy"/>
    <numFmt numFmtId="173" formatCode="0.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6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7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168" fontId="2" fillId="0" borderId="0" xfId="0" applyNumberFormat="1" applyFont="1" applyAlignment="1" applyProtection="1">
      <alignment/>
      <protection locked="0"/>
    </xf>
    <xf numFmtId="164" fontId="0" fillId="0" borderId="0" xfId="0" applyBorder="1" applyAlignment="1">
      <alignment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7" fontId="0" fillId="0" borderId="0" xfId="0" applyNumberFormat="1" applyBorder="1" applyAlignment="1" applyProtection="1">
      <alignment horizontal="center"/>
      <protection/>
    </xf>
    <xf numFmtId="169" fontId="0" fillId="0" borderId="0" xfId="0" applyNumberFormat="1" applyBorder="1" applyAlignment="1" applyProtection="1">
      <alignment horizontal="center"/>
      <protection/>
    </xf>
    <xf numFmtId="167" fontId="2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/>
      <protection/>
    </xf>
    <xf numFmtId="164" fontId="0" fillId="0" borderId="10" xfId="0" applyBorder="1" applyAlignment="1">
      <alignment/>
    </xf>
    <xf numFmtId="164" fontId="22" fillId="0" borderId="11" xfId="0" applyFont="1" applyBorder="1" applyAlignment="1" applyProtection="1">
      <alignment horizontal="right"/>
      <protection/>
    </xf>
    <xf numFmtId="164" fontId="2" fillId="0" borderId="11" xfId="0" applyFont="1" applyBorder="1" applyAlignment="1" applyProtection="1">
      <alignment horizontal="left"/>
      <protection locked="0"/>
    </xf>
    <xf numFmtId="164" fontId="22" fillId="0" borderId="11" xfId="0" applyFont="1" applyBorder="1" applyAlignment="1">
      <alignment horizontal="right"/>
    </xf>
    <xf numFmtId="0" fontId="2" fillId="0" borderId="11" xfId="0" applyNumberFormat="1" applyFont="1" applyBorder="1" applyAlignment="1" applyProtection="1">
      <alignment horizontal="left"/>
      <protection locked="0"/>
    </xf>
    <xf numFmtId="164" fontId="0" fillId="0" borderId="12" xfId="0" applyBorder="1" applyAlignment="1">
      <alignment/>
    </xf>
    <xf numFmtId="164" fontId="0" fillId="0" borderId="13" xfId="0" applyBorder="1" applyAlignment="1">
      <alignment vertical="top"/>
    </xf>
    <xf numFmtId="164" fontId="22" fillId="0" borderId="14" xfId="0" applyFont="1" applyBorder="1" applyAlignment="1" applyProtection="1">
      <alignment horizontal="right" vertical="top"/>
      <protection/>
    </xf>
    <xf numFmtId="164" fontId="2" fillId="0" borderId="14" xfId="0" applyFont="1" applyBorder="1" applyAlignment="1" applyProtection="1">
      <alignment horizontal="left" vertical="top"/>
      <protection locked="0"/>
    </xf>
    <xf numFmtId="164" fontId="22" fillId="0" borderId="14" xfId="0" applyFont="1" applyBorder="1" applyAlignment="1">
      <alignment horizontal="right" vertical="top"/>
    </xf>
    <xf numFmtId="0" fontId="2" fillId="0" borderId="14" xfId="0" applyNumberFormat="1" applyFont="1" applyBorder="1" applyAlignment="1" applyProtection="1">
      <alignment horizontal="left" vertical="top"/>
      <protection locked="0"/>
    </xf>
    <xf numFmtId="15" fontId="2" fillId="0" borderId="14" xfId="0" applyNumberFormat="1" applyFont="1" applyBorder="1" applyAlignment="1" applyProtection="1">
      <alignment horizontal="left" vertical="top"/>
      <protection locked="0"/>
    </xf>
    <xf numFmtId="164" fontId="0" fillId="0" borderId="15" xfId="0" applyBorder="1" applyAlignment="1">
      <alignment vertical="top"/>
    </xf>
    <xf numFmtId="173" fontId="2" fillId="0" borderId="11" xfId="0" applyNumberFormat="1" applyFont="1" applyBorder="1" applyAlignment="1" applyProtection="1">
      <alignment/>
      <protection locked="0"/>
    </xf>
    <xf numFmtId="164" fontId="0" fillId="0" borderId="11" xfId="0" applyBorder="1" applyAlignment="1">
      <alignment/>
    </xf>
    <xf numFmtId="166" fontId="2" fillId="0" borderId="11" xfId="0" applyNumberFormat="1" applyFont="1" applyBorder="1" applyAlignment="1" applyProtection="1">
      <alignment/>
      <protection locked="0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22" fillId="0" borderId="0" xfId="0" applyFont="1" applyBorder="1" applyAlignment="1" applyProtection="1">
      <alignment horizontal="right"/>
      <protection/>
    </xf>
    <xf numFmtId="164" fontId="2" fillId="0" borderId="0" xfId="0" applyFont="1" applyBorder="1" applyAlignment="1" applyProtection="1">
      <alignment horizontal="left"/>
      <protection locked="0"/>
    </xf>
    <xf numFmtId="164" fontId="0" fillId="0" borderId="14" xfId="0" applyBorder="1" applyAlignment="1">
      <alignment vertical="top"/>
    </xf>
    <xf numFmtId="164" fontId="0" fillId="0" borderId="0" xfId="0" applyBorder="1" applyAlignment="1">
      <alignment vertical="top"/>
    </xf>
    <xf numFmtId="164" fontId="22" fillId="0" borderId="0" xfId="0" applyFont="1" applyBorder="1" applyAlignment="1" applyProtection="1">
      <alignment horizontal="right" vertical="top"/>
      <protection/>
    </xf>
    <xf numFmtId="164" fontId="2" fillId="0" borderId="0" xfId="0" applyFont="1" applyBorder="1" applyAlignment="1" applyProtection="1">
      <alignment horizontal="left" vertical="top"/>
      <protection locked="0"/>
    </xf>
    <xf numFmtId="15" fontId="2" fillId="0" borderId="0" xfId="0" applyNumberFormat="1" applyFont="1" applyBorder="1" applyAlignment="1" applyProtection="1">
      <alignment horizontal="left" vertical="top"/>
      <protection locked="0"/>
    </xf>
    <xf numFmtId="164" fontId="22" fillId="0" borderId="0" xfId="0" applyFont="1" applyBorder="1" applyAlignment="1" applyProtection="1">
      <alignment horizontal="center" vertical="top"/>
      <protection/>
    </xf>
    <xf numFmtId="164" fontId="22" fillId="0" borderId="17" xfId="0" applyFont="1" applyBorder="1" applyAlignment="1" applyProtection="1">
      <alignment horizontal="center" vertical="top"/>
      <protection/>
    </xf>
    <xf numFmtId="164" fontId="22" fillId="0" borderId="16" xfId="0" applyFont="1" applyBorder="1" applyAlignment="1" applyProtection="1">
      <alignment horizontal="center" vertical="top"/>
      <protection/>
    </xf>
    <xf numFmtId="164" fontId="2" fillId="0" borderId="17" xfId="0" applyFont="1" applyBorder="1" applyAlignment="1" applyProtection="1">
      <alignment horizontal="left"/>
      <protection locked="0"/>
    </xf>
    <xf numFmtId="2" fontId="0" fillId="0" borderId="16" xfId="0" applyNumberFormat="1" applyBorder="1" applyAlignment="1" applyProtection="1">
      <alignment horizontal="center"/>
      <protection/>
    </xf>
    <xf numFmtId="164" fontId="22" fillId="0" borderId="10" xfId="0" applyFont="1" applyBorder="1" applyAlignment="1" applyProtection="1">
      <alignment horizontal="center"/>
      <protection/>
    </xf>
    <xf numFmtId="164" fontId="22" fillId="0" borderId="11" xfId="0" applyFont="1" applyBorder="1" applyAlignment="1" applyProtection="1">
      <alignment horizontal="center"/>
      <protection/>
    </xf>
    <xf numFmtId="164" fontId="22" fillId="0" borderId="11" xfId="0" applyFont="1" applyBorder="1" applyAlignment="1">
      <alignment horizontal="center"/>
    </xf>
    <xf numFmtId="164" fontId="22" fillId="0" borderId="12" xfId="0" applyFont="1" applyBorder="1" applyAlignment="1" applyProtection="1">
      <alignment horizontal="center"/>
      <protection/>
    </xf>
    <xf numFmtId="164" fontId="0" fillId="0" borderId="0" xfId="0" applyAlignment="1">
      <alignment/>
    </xf>
    <xf numFmtId="164" fontId="2" fillId="0" borderId="13" xfId="0" applyFont="1" applyBorder="1" applyAlignment="1" applyProtection="1">
      <alignment horizontal="left" vertical="top"/>
      <protection locked="0"/>
    </xf>
    <xf numFmtId="164" fontId="2" fillId="0" borderId="14" xfId="0" applyFont="1" applyBorder="1" applyAlignment="1" applyProtection="1">
      <alignment horizontal="center" vertical="top"/>
      <protection locked="0"/>
    </xf>
    <xf numFmtId="167" fontId="0" fillId="0" borderId="14" xfId="0" applyNumberFormat="1" applyBorder="1" applyAlignment="1" applyProtection="1">
      <alignment horizontal="center" vertical="top"/>
      <protection/>
    </xf>
    <xf numFmtId="169" fontId="0" fillId="0" borderId="14" xfId="0" applyNumberFormat="1" applyBorder="1" applyAlignment="1" applyProtection="1">
      <alignment horizontal="center" vertical="top"/>
      <protection/>
    </xf>
    <xf numFmtId="167" fontId="2" fillId="0" borderId="14" xfId="0" applyNumberFormat="1" applyFont="1" applyBorder="1" applyAlignment="1" applyProtection="1">
      <alignment horizontal="center" vertical="top"/>
      <protection locked="0"/>
    </xf>
    <xf numFmtId="2" fontId="0" fillId="0" borderId="15" xfId="0" applyNumberFormat="1" applyBorder="1" applyAlignment="1" applyProtection="1">
      <alignment horizontal="center" vertical="top"/>
      <protection/>
    </xf>
    <xf numFmtId="164" fontId="0" fillId="0" borderId="0" xfId="0" applyAlignment="1">
      <alignment vertical="top"/>
    </xf>
    <xf numFmtId="1" fontId="0" fillId="0" borderId="14" xfId="0" applyNumberFormat="1" applyBorder="1" applyAlignment="1" applyProtection="1">
      <alignment vertical="top"/>
      <protection/>
    </xf>
    <xf numFmtId="166" fontId="0" fillId="0" borderId="14" xfId="0" applyNumberFormat="1" applyBorder="1" applyAlignment="1" applyProtection="1">
      <alignment vertical="top"/>
      <protection/>
    </xf>
    <xf numFmtId="164" fontId="0" fillId="0" borderId="0" xfId="0" applyAlignment="1" applyProtection="1">
      <alignment horizontal="left" vertical="top"/>
      <protection/>
    </xf>
    <xf numFmtId="164" fontId="23" fillId="0" borderId="0" xfId="0" applyFont="1" applyAlignment="1">
      <alignment/>
    </xf>
    <xf numFmtId="164" fontId="22" fillId="0" borderId="0" xfId="0" applyFont="1" applyAlignment="1">
      <alignment/>
    </xf>
    <xf numFmtId="15" fontId="2" fillId="0" borderId="14" xfId="0" applyNumberFormat="1" applyFont="1" applyBorder="1" applyAlignment="1" applyProtection="1">
      <alignment horizontal="left" vertical="top"/>
      <protection locked="0"/>
    </xf>
    <xf numFmtId="15" fontId="2" fillId="0" borderId="15" xfId="0" applyNumberFormat="1" applyFont="1" applyBorder="1" applyAlignment="1" applyProtection="1">
      <alignment horizontal="left" vertical="top"/>
      <protection locked="0"/>
    </xf>
    <xf numFmtId="164" fontId="21" fillId="0" borderId="0" xfId="0" applyFont="1" applyAlignment="1" applyProtection="1">
      <alignment horizontal="center"/>
      <protection/>
    </xf>
    <xf numFmtId="164" fontId="24" fillId="0" borderId="0" xfId="0" applyFont="1" applyAlignment="1">
      <alignment horizontal="center" vertical="center"/>
    </xf>
    <xf numFmtId="164" fontId="21" fillId="0" borderId="0" xfId="0" applyFont="1" applyBorder="1" applyAlignment="1" applyProtection="1">
      <alignment horizontal="center"/>
      <protection/>
    </xf>
    <xf numFmtId="164" fontId="21" fillId="0" borderId="14" xfId="0" applyFont="1" applyBorder="1" applyAlignment="1">
      <alignment horizontal="center"/>
    </xf>
    <xf numFmtId="15" fontId="2" fillId="0" borderId="11" xfId="0" applyNumberFormat="1" applyFont="1" applyBorder="1" applyAlignment="1" applyProtection="1">
      <alignment horizontal="left"/>
      <protection locked="0"/>
    </xf>
    <xf numFmtId="15" fontId="2" fillId="0" borderId="12" xfId="0" applyNumberFormat="1" applyFont="1" applyBorder="1" applyAlignment="1" applyProtection="1">
      <alignment horizontal="left"/>
      <protection locked="0"/>
    </xf>
    <xf numFmtId="164" fontId="22" fillId="0" borderId="11" xfId="0" applyFont="1" applyBorder="1" applyAlignment="1" applyProtection="1">
      <alignment horizontal="right"/>
      <protection/>
    </xf>
    <xf numFmtId="164" fontId="22" fillId="0" borderId="0" xfId="0" applyFont="1" applyBorder="1" applyAlignment="1" applyProtection="1">
      <alignment horizontal="right"/>
      <protection/>
    </xf>
    <xf numFmtId="164" fontId="22" fillId="0" borderId="14" xfId="0" applyFont="1" applyBorder="1" applyAlignment="1" applyProtection="1">
      <alignment horizontal="right" vertical="top"/>
      <protection/>
    </xf>
    <xf numFmtId="165" fontId="2" fillId="0" borderId="11" xfId="0" applyNumberFormat="1" applyFont="1" applyBorder="1" applyAlignment="1" applyProtection="1">
      <alignment horizontal="left"/>
      <protection locked="0"/>
    </xf>
    <xf numFmtId="165" fontId="2" fillId="0" borderId="12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165" fontId="2" fillId="0" borderId="16" xfId="0" applyNumberFormat="1" applyFont="1" applyBorder="1" applyAlignment="1" applyProtection="1">
      <alignment horizontal="left"/>
      <protection locked="0"/>
    </xf>
    <xf numFmtId="164" fontId="23" fillId="0" borderId="0" xfId="0" applyFont="1" applyAlignment="1" applyProtection="1">
      <alignment horizontal="left" vertical="top"/>
      <protection/>
    </xf>
    <xf numFmtId="164" fontId="22" fillId="0" borderId="10" xfId="0" applyFont="1" applyBorder="1" applyAlignment="1" applyProtection="1">
      <alignment horizontal="right"/>
      <protection/>
    </xf>
    <xf numFmtId="164" fontId="22" fillId="0" borderId="17" xfId="0" applyFont="1" applyBorder="1" applyAlignment="1" applyProtection="1">
      <alignment horizontal="right"/>
      <protection/>
    </xf>
    <xf numFmtId="164" fontId="22" fillId="0" borderId="13" xfId="0" applyFont="1" applyBorder="1" applyAlignment="1" applyProtection="1">
      <alignment horizontal="right" vertical="top"/>
      <protection/>
    </xf>
    <xf numFmtId="164" fontId="0" fillId="0" borderId="11" xfId="0" applyBorder="1" applyAlignment="1" applyProtection="1">
      <alignment horizontal="right"/>
      <protection/>
    </xf>
    <xf numFmtId="166" fontId="2" fillId="0" borderId="14" xfId="0" applyNumberFormat="1" applyFont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'TE-6170V'!$O$1</c:f>
              <c:numCache>
                <c:ptCount val="1"/>
              </c:numCache>
            </c:numRef>
          </c:xVal>
          <c:yVal>
            <c:numRef>
              <c:f>'TE-6170V'!$K$13</c:f>
              <c:numCache>
                <c:ptCount val="1"/>
              </c:numCache>
            </c:numRef>
          </c:yVal>
          <c:smooth val="0"/>
        </c:ser>
        <c:axId val="11553634"/>
        <c:axId val="36873843"/>
      </c:scatterChart>
      <c:valAx>
        <c:axId val="11553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873843"/>
        <c:crosses val="autoZero"/>
        <c:crossBetween val="midCat"/>
        <c:dispUnits/>
      </c:valAx>
      <c:valAx>
        <c:axId val="36873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363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666750</xdr:colOff>
      <xdr:row>0</xdr:row>
      <xdr:rowOff>1076325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228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0</xdr:row>
      <xdr:rowOff>504825</xdr:rowOff>
    </xdr:from>
    <xdr:to>
      <xdr:col>7</xdr:col>
      <xdr:colOff>800100</xdr:colOff>
      <xdr:row>0</xdr:row>
      <xdr:rowOff>933450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24225" y="504825"/>
          <a:ext cx="3467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TE-6070V Calibration Worksheet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6"/>
  <sheetViews>
    <sheetView tabSelected="1" zoomScale="130" zoomScaleNormal="130" zoomScalePageLayoutView="0" workbookViewId="0" topLeftCell="A1">
      <selection activeCell="G25" sqref="G25"/>
    </sheetView>
  </sheetViews>
  <sheetFormatPr defaultColWidth="8.625" defaultRowHeight="12.75"/>
  <cols>
    <col min="1" max="2" width="10.625" style="0" customWidth="1"/>
    <col min="3" max="3" width="13.00390625" style="0" bestFit="1" customWidth="1"/>
    <col min="4" max="4" width="10.625" style="0" customWidth="1"/>
    <col min="5" max="5" width="13.625" style="0" customWidth="1"/>
    <col min="6" max="6" width="9.50390625" style="0" customWidth="1"/>
    <col min="7" max="10" width="10.625" style="0" customWidth="1"/>
  </cols>
  <sheetData>
    <row r="1" ht="93.75" customHeight="1">
      <c r="D1" s="1" t="s">
        <v>0</v>
      </c>
    </row>
    <row r="2" ht="12.75" customHeight="1">
      <c r="D2" s="1"/>
    </row>
    <row r="3" spans="1:8" ht="16.5" customHeight="1" thickBot="1">
      <c r="A3" s="70" t="s">
        <v>36</v>
      </c>
      <c r="B3" s="70"/>
      <c r="C3" s="70"/>
      <c r="D3" s="70"/>
      <c r="E3" s="70"/>
      <c r="F3" s="70"/>
      <c r="G3" s="70"/>
      <c r="H3" s="70"/>
    </row>
    <row r="4" spans="1:8" ht="17.25" customHeight="1">
      <c r="A4" s="19"/>
      <c r="B4" s="20" t="s">
        <v>18</v>
      </c>
      <c r="C4" s="21" t="s">
        <v>37</v>
      </c>
      <c r="D4" s="22" t="s">
        <v>38</v>
      </c>
      <c r="E4" s="23">
        <v>145</v>
      </c>
      <c r="F4" s="20" t="s">
        <v>19</v>
      </c>
      <c r="G4" s="72">
        <v>41943</v>
      </c>
      <c r="H4" s="73"/>
    </row>
    <row r="5" spans="1:8" ht="21" customHeight="1" thickBot="1">
      <c r="A5" s="25"/>
      <c r="B5" s="26" t="s">
        <v>20</v>
      </c>
      <c r="C5" s="27" t="s">
        <v>44</v>
      </c>
      <c r="D5" s="28" t="s">
        <v>39</v>
      </c>
      <c r="E5" s="29" t="s">
        <v>49</v>
      </c>
      <c r="F5" s="26" t="s">
        <v>40</v>
      </c>
      <c r="G5" s="30" t="s">
        <v>33</v>
      </c>
      <c r="H5" s="31"/>
    </row>
    <row r="7" spans="1:8" ht="16.5" thickBot="1">
      <c r="A7" s="70" t="s">
        <v>41</v>
      </c>
      <c r="B7" s="70"/>
      <c r="C7" s="70"/>
      <c r="D7" s="70"/>
      <c r="E7" s="70"/>
      <c r="F7" s="70"/>
      <c r="G7" s="70"/>
      <c r="H7" s="70"/>
    </row>
    <row r="8" spans="1:8" ht="16.5" customHeight="1">
      <c r="A8" s="82" t="s">
        <v>26</v>
      </c>
      <c r="B8" s="74"/>
      <c r="C8" s="32">
        <v>68</v>
      </c>
      <c r="D8" s="33"/>
      <c r="E8" s="85"/>
      <c r="F8" s="85"/>
      <c r="G8" s="34"/>
      <c r="H8" s="24"/>
    </row>
    <row r="9" spans="1:10" ht="12.75">
      <c r="A9" s="83" t="s">
        <v>24</v>
      </c>
      <c r="B9" s="75"/>
      <c r="C9" s="18">
        <f>C10+273</f>
        <v>293</v>
      </c>
      <c r="D9" s="12"/>
      <c r="E9" s="75" t="s">
        <v>35</v>
      </c>
      <c r="F9" s="75"/>
      <c r="G9" s="13">
        <v>29.5</v>
      </c>
      <c r="H9" s="35"/>
      <c r="I9" s="1" t="s">
        <v>2</v>
      </c>
      <c r="J9" s="1" t="s">
        <v>2</v>
      </c>
    </row>
    <row r="10" spans="1:10" s="60" customFormat="1" ht="18.75" customHeight="1" thickBot="1">
      <c r="A10" s="84" t="s">
        <v>25</v>
      </c>
      <c r="B10" s="76"/>
      <c r="C10" s="61">
        <f>5*(C8-32)/9</f>
        <v>20</v>
      </c>
      <c r="D10" s="39"/>
      <c r="E10" s="76" t="s">
        <v>27</v>
      </c>
      <c r="F10" s="76"/>
      <c r="G10" s="62">
        <f>(G9-(G8*0.001))*25.4</f>
        <v>749.3</v>
      </c>
      <c r="H10" s="31"/>
      <c r="I10" s="63" t="s">
        <v>2</v>
      </c>
      <c r="J10" s="63" t="s">
        <v>2</v>
      </c>
    </row>
    <row r="11" spans="9:10" ht="12">
      <c r="I11" s="1" t="s">
        <v>2</v>
      </c>
      <c r="J11" s="1" t="s">
        <v>2</v>
      </c>
    </row>
    <row r="12" spans="1:10" ht="16.5" thickBot="1">
      <c r="A12" s="71" t="s">
        <v>23</v>
      </c>
      <c r="B12" s="71"/>
      <c r="C12" s="71"/>
      <c r="D12" s="71"/>
      <c r="E12" s="71"/>
      <c r="F12" s="71"/>
      <c r="G12" s="71"/>
      <c r="H12" s="71"/>
      <c r="I12" s="1" t="s">
        <v>2</v>
      </c>
      <c r="J12" s="1" t="s">
        <v>2</v>
      </c>
    </row>
    <row r="13" spans="1:11" ht="18.75" customHeight="1">
      <c r="A13" s="19"/>
      <c r="B13" s="20" t="s">
        <v>21</v>
      </c>
      <c r="C13" s="21" t="s">
        <v>1</v>
      </c>
      <c r="D13" s="33"/>
      <c r="E13" s="74" t="s">
        <v>51</v>
      </c>
      <c r="F13" s="74"/>
      <c r="G13" s="77">
        <v>0.99128</v>
      </c>
      <c r="H13" s="78"/>
      <c r="I13" s="10" t="s">
        <v>2</v>
      </c>
      <c r="J13" s="1" t="s">
        <v>2</v>
      </c>
      <c r="K13" s="6"/>
    </row>
    <row r="14" spans="1:10" ht="12.75">
      <c r="A14" s="36"/>
      <c r="B14" s="37" t="s">
        <v>22</v>
      </c>
      <c r="C14" s="38" t="s">
        <v>50</v>
      </c>
      <c r="D14" s="12"/>
      <c r="E14" s="75" t="s">
        <v>52</v>
      </c>
      <c r="F14" s="75"/>
      <c r="G14" s="79">
        <v>-0.00941</v>
      </c>
      <c r="H14" s="80"/>
      <c r="I14" s="10" t="s">
        <v>2</v>
      </c>
      <c r="J14" s="1" t="s">
        <v>2</v>
      </c>
    </row>
    <row r="15" spans="1:10" ht="18.75" customHeight="1" thickBot="1">
      <c r="A15" s="25"/>
      <c r="B15" s="26" t="s">
        <v>42</v>
      </c>
      <c r="C15" s="86">
        <v>1179</v>
      </c>
      <c r="D15" s="39"/>
      <c r="E15" s="76" t="s">
        <v>43</v>
      </c>
      <c r="F15" s="76"/>
      <c r="G15" s="66">
        <v>42301</v>
      </c>
      <c r="H15" s="67"/>
      <c r="I15" s="10" t="s">
        <v>2</v>
      </c>
      <c r="J15" s="1" t="s">
        <v>2</v>
      </c>
    </row>
    <row r="16" spans="1:10" ht="12.75">
      <c r="A16" s="40"/>
      <c r="B16" s="41"/>
      <c r="C16" s="42"/>
      <c r="D16" s="40"/>
      <c r="E16" s="40"/>
      <c r="F16" s="40"/>
      <c r="G16" s="41"/>
      <c r="H16" s="43"/>
      <c r="I16" s="10"/>
      <c r="J16" s="1"/>
    </row>
    <row r="17" spans="1:10" ht="16.5" thickBot="1">
      <c r="A17" s="71" t="s">
        <v>45</v>
      </c>
      <c r="B17" s="71"/>
      <c r="C17" s="71"/>
      <c r="D17" s="71"/>
      <c r="E17" s="71"/>
      <c r="F17" s="71"/>
      <c r="G17" s="71"/>
      <c r="H17" s="71"/>
      <c r="I17" s="10" t="s">
        <v>2</v>
      </c>
      <c r="J17" s="1" t="s">
        <v>2</v>
      </c>
    </row>
    <row r="18" spans="1:10" s="53" customFormat="1" ht="18" customHeight="1">
      <c r="A18" s="49" t="s">
        <v>34</v>
      </c>
      <c r="B18" s="50" t="s">
        <v>3</v>
      </c>
      <c r="C18" s="50" t="s">
        <v>28</v>
      </c>
      <c r="D18" s="50" t="s">
        <v>29</v>
      </c>
      <c r="E18" s="50" t="s">
        <v>4</v>
      </c>
      <c r="F18" s="51"/>
      <c r="G18" s="50" t="s">
        <v>30</v>
      </c>
      <c r="H18" s="52" t="s">
        <v>32</v>
      </c>
      <c r="I18" s="10" t="s">
        <v>2</v>
      </c>
      <c r="J18" s="1" t="s">
        <v>2</v>
      </c>
    </row>
    <row r="19" spans="1:8" ht="12.75">
      <c r="A19" s="45" t="s">
        <v>31</v>
      </c>
      <c r="B19" s="44" t="s">
        <v>5</v>
      </c>
      <c r="C19" s="44" t="s">
        <v>8</v>
      </c>
      <c r="D19" s="44" t="s">
        <v>5</v>
      </c>
      <c r="E19" s="44" t="s">
        <v>6</v>
      </c>
      <c r="F19" s="44" t="s">
        <v>7</v>
      </c>
      <c r="G19" s="44" t="s">
        <v>8</v>
      </c>
      <c r="H19" s="46" t="s">
        <v>9</v>
      </c>
    </row>
    <row r="20" spans="1:8" ht="12">
      <c r="A20" s="47" t="s">
        <v>10</v>
      </c>
      <c r="B20" s="14">
        <v>3.35</v>
      </c>
      <c r="C20" s="15">
        <f>1/G13*(SQRT(B20*($C$9/$G$10))-G14)</f>
        <v>1.1640939740720992</v>
      </c>
      <c r="D20" s="14">
        <v>5.55</v>
      </c>
      <c r="E20" s="16">
        <f>(D20/13.61)*25.4</f>
        <v>10.357825128581924</v>
      </c>
      <c r="F20" s="15">
        <f>1-E20/$G$10</f>
        <v>0.9861766647156254</v>
      </c>
      <c r="G20" s="17">
        <v>1.204</v>
      </c>
      <c r="H20" s="48">
        <f>ROUND(G20-C20,3)/C20*100</f>
        <v>3.4361487037061633</v>
      </c>
    </row>
    <row r="21" spans="1:8" ht="12">
      <c r="A21" s="47" t="s">
        <v>11</v>
      </c>
      <c r="B21" s="14">
        <v>3.35</v>
      </c>
      <c r="C21" s="15">
        <f>1/G13*(SQRT(B21*($C$9/$G$10))-G14)</f>
        <v>1.1640939740720992</v>
      </c>
      <c r="D21" s="14">
        <v>6.25</v>
      </c>
      <c r="E21" s="16">
        <f>(D21/13.61)*25.4</f>
        <v>11.664217487141809</v>
      </c>
      <c r="F21" s="15">
        <f>1-E21/$G$10</f>
        <v>0.9844331809860646</v>
      </c>
      <c r="G21" s="17">
        <v>1.202</v>
      </c>
      <c r="H21" s="48">
        <f>ROUND(G21-C21,3)/C21*100</f>
        <v>3.2643412685208553</v>
      </c>
    </row>
    <row r="22" spans="1:8" ht="12">
      <c r="A22" s="47" t="s">
        <v>12</v>
      </c>
      <c r="B22" s="14">
        <v>3.3</v>
      </c>
      <c r="C22" s="15">
        <f>1/G13*(SQRT(B22*($C$9/$G$10))-G14)</f>
        <v>1.155445154188455</v>
      </c>
      <c r="D22" s="14">
        <v>7.1</v>
      </c>
      <c r="E22" s="16">
        <f>(D22/13.61)*25.4</f>
        <v>13.250551065393092</v>
      </c>
      <c r="F22" s="15">
        <f>1-E22/$G$10</f>
        <v>0.9823160936001694</v>
      </c>
      <c r="G22" s="17">
        <v>1.199</v>
      </c>
      <c r="H22" s="48">
        <f>ROUND(G22-C22,3)/C22*100</f>
        <v>3.80805612802142</v>
      </c>
    </row>
    <row r="23" spans="1:8" ht="12">
      <c r="A23" s="47" t="s">
        <v>13</v>
      </c>
      <c r="B23" s="14">
        <v>3.3</v>
      </c>
      <c r="C23" s="15">
        <f>1/G13*(SQRT(B23*($C$9/$G$10))-G14)</f>
        <v>1.155445154188455</v>
      </c>
      <c r="D23" s="14">
        <v>7.8</v>
      </c>
      <c r="E23" s="16">
        <f>(D23/13.61)*25.4</f>
        <v>14.556943423952974</v>
      </c>
      <c r="F23" s="15">
        <f>1-E23/$G$10</f>
        <v>0.9805726098706086</v>
      </c>
      <c r="G23" s="17">
        <v>1.198</v>
      </c>
      <c r="H23" s="48">
        <f>ROUND(G23-C23,3)/C23*100</f>
        <v>3.7215093978391143</v>
      </c>
    </row>
    <row r="24" spans="1:8" s="60" customFormat="1" ht="23.25" customHeight="1" thickBot="1">
      <c r="A24" s="54" t="s">
        <v>14</v>
      </c>
      <c r="B24" s="55">
        <v>3.25</v>
      </c>
      <c r="C24" s="56">
        <f>1/G13*(SQRT(B24*($C$9/$G$10))-G14)</f>
        <v>1.1467305609693046</v>
      </c>
      <c r="D24" s="55">
        <v>9.4</v>
      </c>
      <c r="E24" s="57">
        <f>(D24/13.61)*25.4</f>
        <v>17.542983100661278</v>
      </c>
      <c r="F24" s="56">
        <f>1-E24/$G$10</f>
        <v>0.9765875042030412</v>
      </c>
      <c r="G24" s="58">
        <v>1.192</v>
      </c>
      <c r="H24" s="59">
        <f>ROUND(G24-C24,3)/C24*100</f>
        <v>3.9241999412627973</v>
      </c>
    </row>
    <row r="26" spans="1:8" ht="15.75">
      <c r="A26" s="68" t="s">
        <v>46</v>
      </c>
      <c r="B26" s="68"/>
      <c r="C26" s="68"/>
      <c r="D26" s="68"/>
      <c r="E26" s="68"/>
      <c r="F26" s="68"/>
      <c r="G26" s="68"/>
      <c r="H26" s="68"/>
    </row>
    <row r="27" spans="1:8" ht="12.75">
      <c r="A27" s="64"/>
      <c r="B27" s="64"/>
      <c r="C27" s="64"/>
      <c r="D27" s="64"/>
      <c r="E27" s="64"/>
      <c r="F27" s="64"/>
      <c r="G27" s="64"/>
      <c r="H27" s="64"/>
    </row>
    <row r="28" spans="1:8" ht="12.75">
      <c r="A28" s="81" t="s">
        <v>15</v>
      </c>
      <c r="B28" s="81"/>
      <c r="C28" s="81"/>
      <c r="D28" s="81"/>
      <c r="E28" s="81"/>
      <c r="F28" s="81"/>
      <c r="G28" s="81"/>
      <c r="H28" s="81"/>
    </row>
    <row r="29" spans="1:8" ht="12.75">
      <c r="A29" s="64"/>
      <c r="B29" s="64"/>
      <c r="C29" s="64"/>
      <c r="D29" s="64"/>
      <c r="E29" s="64"/>
      <c r="F29" s="64"/>
      <c r="G29" s="64"/>
      <c r="H29" s="64"/>
    </row>
    <row r="30" spans="1:8" ht="12.75">
      <c r="A30" s="81" t="s">
        <v>16</v>
      </c>
      <c r="B30" s="81"/>
      <c r="C30" s="81"/>
      <c r="D30" s="81"/>
      <c r="E30" s="81"/>
      <c r="F30" s="81"/>
      <c r="G30" s="81"/>
      <c r="H30" s="81"/>
    </row>
    <row r="31" spans="1:8" ht="12.75">
      <c r="A31" s="64"/>
      <c r="B31" s="64"/>
      <c r="C31" s="64"/>
      <c r="D31" s="64"/>
      <c r="E31" s="64"/>
      <c r="F31" s="64"/>
      <c r="G31" s="64"/>
      <c r="H31" s="64"/>
    </row>
    <row r="32" spans="1:8" ht="12.75">
      <c r="A32" s="81" t="s">
        <v>17</v>
      </c>
      <c r="B32" s="81"/>
      <c r="C32" s="81"/>
      <c r="D32" s="81"/>
      <c r="E32" s="81"/>
      <c r="F32" s="81"/>
      <c r="G32" s="81"/>
      <c r="H32" s="81"/>
    </row>
    <row r="33" spans="1:8" ht="12.75">
      <c r="A33" s="64"/>
      <c r="B33" s="64"/>
      <c r="C33" s="64"/>
      <c r="D33" s="64"/>
      <c r="E33" s="64"/>
      <c r="F33" s="64"/>
      <c r="G33" s="64"/>
      <c r="H33" s="64"/>
    </row>
    <row r="34" ht="12.75">
      <c r="A34" s="65" t="s">
        <v>47</v>
      </c>
    </row>
    <row r="35" ht="12">
      <c r="B35" s="1" t="s">
        <v>2</v>
      </c>
    </row>
    <row r="36" spans="1:8" ht="12">
      <c r="A36" s="69" t="s">
        <v>48</v>
      </c>
      <c r="B36" s="69"/>
      <c r="C36" s="69"/>
      <c r="D36" s="69"/>
      <c r="E36" s="69"/>
      <c r="F36" s="69"/>
      <c r="G36" s="69"/>
      <c r="H36" s="69"/>
    </row>
    <row r="38" ht="12">
      <c r="N38" s="7"/>
    </row>
    <row r="39" ht="12">
      <c r="I39" s="5"/>
    </row>
    <row r="40" ht="12">
      <c r="I40" s="5"/>
    </row>
    <row r="41" ht="12">
      <c r="I41" s="5"/>
    </row>
    <row r="42" spans="9:14" ht="12">
      <c r="I42" s="11"/>
      <c r="N42" s="3"/>
    </row>
    <row r="43" spans="9:14" ht="12">
      <c r="I43" s="11"/>
      <c r="N43" s="3"/>
    </row>
    <row r="46" ht="12">
      <c r="D46" s="5"/>
    </row>
    <row r="47" spans="4:9" ht="12">
      <c r="D47" s="5"/>
      <c r="I47" s="2"/>
    </row>
    <row r="48" spans="4:9" ht="12">
      <c r="D48" s="5"/>
      <c r="I48" s="4"/>
    </row>
    <row r="49" spans="4:14" ht="12">
      <c r="D49" s="5"/>
      <c r="I49" s="3"/>
      <c r="K49" s="6"/>
      <c r="L49" s="6"/>
      <c r="M49" s="6"/>
      <c r="N49" s="6"/>
    </row>
    <row r="50" spans="4:14" ht="12">
      <c r="D50" s="5"/>
      <c r="K50" s="6"/>
      <c r="L50" s="6"/>
      <c r="M50" s="6"/>
      <c r="N50" s="6"/>
    </row>
    <row r="51" spans="11:14" ht="12">
      <c r="K51" s="6"/>
      <c r="L51" s="6"/>
      <c r="M51" s="6"/>
      <c r="N51" s="6"/>
    </row>
    <row r="54" ht="12">
      <c r="E54" s="2"/>
    </row>
    <row r="55" ht="12">
      <c r="E55" s="3"/>
    </row>
    <row r="56" spans="5:9" ht="12">
      <c r="E56" s="3"/>
      <c r="I56" s="6"/>
    </row>
    <row r="63" spans="2:8" ht="12">
      <c r="B63" s="5"/>
      <c r="C63" s="6"/>
      <c r="D63" s="5"/>
      <c r="F63" s="6"/>
      <c r="G63" s="8"/>
      <c r="H63" s="9"/>
    </row>
    <row r="66" spans="4:8" ht="12">
      <c r="D66" s="6"/>
      <c r="F66" s="6"/>
      <c r="H66" s="9"/>
    </row>
  </sheetData>
  <sheetProtection/>
  <mergeCells count="22">
    <mergeCell ref="A8:B8"/>
    <mergeCell ref="A9:B9"/>
    <mergeCell ref="A10:B10"/>
    <mergeCell ref="E8:F8"/>
    <mergeCell ref="E9:F9"/>
    <mergeCell ref="E10:F10"/>
    <mergeCell ref="E15:F15"/>
    <mergeCell ref="G13:H13"/>
    <mergeCell ref="G14:H14"/>
    <mergeCell ref="A28:H28"/>
    <mergeCell ref="A30:H30"/>
    <mergeCell ref="A32:H32"/>
    <mergeCell ref="G15:H15"/>
    <mergeCell ref="A26:H26"/>
    <mergeCell ref="A36:H36"/>
    <mergeCell ref="A3:H3"/>
    <mergeCell ref="A7:H7"/>
    <mergeCell ref="A12:H12"/>
    <mergeCell ref="A17:H17"/>
    <mergeCell ref="G4:H4"/>
    <mergeCell ref="E13:F13"/>
    <mergeCell ref="E14:F14"/>
  </mergeCells>
  <printOptions/>
  <pageMargins left="0.75" right="0.75" top="0.5" bottom="0.5" header="0" footer="0"/>
  <pageSetup horizontalDpi="600" verticalDpi="600" orientation="portrait" r:id="rId2"/>
  <colBreaks count="1" manualBreakCount="1">
    <brk id="8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Bob</cp:lastModifiedBy>
  <cp:lastPrinted>2014-11-04T21:49:11Z</cp:lastPrinted>
  <dcterms:created xsi:type="dcterms:W3CDTF">2005-02-10T13:49:20Z</dcterms:created>
  <dcterms:modified xsi:type="dcterms:W3CDTF">2014-11-04T21:50:27Z</dcterms:modified>
  <cp:category/>
  <cp:version/>
  <cp:contentType/>
  <cp:contentStatus/>
</cp:coreProperties>
</file>